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ФОРМА1 СВОД" sheetId="4" r:id="rId1"/>
    <sheet name="Лист1" sheetId="1" r:id="rId2"/>
    <sheet name="Лист2" sheetId="2" r:id="rId3"/>
    <sheet name="Лист3" sheetId="3" r:id="rId4"/>
  </sheets>
  <externalReferences>
    <externalReference r:id="rId5"/>
  </externalReferences>
  <definedNames>
    <definedName name="_xlnm.Print_Area" localSheetId="0">'ФОРМА1 СВОД'!$A$1:$L$40</definedName>
  </definedNames>
  <calcPr calcId="124519"/>
</workbook>
</file>

<file path=xl/calcChain.xml><?xml version="1.0" encoding="utf-8"?>
<calcChain xmlns="http://schemas.openxmlformats.org/spreadsheetml/2006/main">
  <c r="I36" i="4"/>
  <c r="G36"/>
  <c r="J36" s="1"/>
  <c r="F36"/>
  <c r="E36"/>
  <c r="H36" s="1"/>
  <c r="D36"/>
  <c r="C36"/>
  <c r="L35"/>
  <c r="J35"/>
  <c r="H35"/>
  <c r="L34"/>
  <c r="J34"/>
  <c r="H34"/>
  <c r="L33"/>
  <c r="J33"/>
  <c r="H33"/>
  <c r="L32"/>
  <c r="J32"/>
  <c r="H32"/>
  <c r="I31"/>
  <c r="G31"/>
  <c r="J31" s="1"/>
  <c r="F31"/>
  <c r="E31"/>
  <c r="L31" s="1"/>
  <c r="M31" s="1"/>
  <c r="D31"/>
  <c r="C31"/>
  <c r="I30"/>
  <c r="G30"/>
  <c r="J30" s="1"/>
  <c r="F30"/>
  <c r="E30"/>
  <c r="H30" s="1"/>
  <c r="D30"/>
  <c r="C30"/>
  <c r="I29"/>
  <c r="G29"/>
  <c r="J29" s="1"/>
  <c r="J28" s="1"/>
  <c r="F29"/>
  <c r="E29"/>
  <c r="L29" s="1"/>
  <c r="D29"/>
  <c r="C29"/>
  <c r="K28"/>
  <c r="I28"/>
  <c r="G28"/>
  <c r="F28"/>
  <c r="E28"/>
  <c r="L28" s="1"/>
  <c r="D28"/>
  <c r="C28"/>
  <c r="G27"/>
  <c r="J27" s="1"/>
  <c r="F27"/>
  <c r="E27"/>
  <c r="L27" s="1"/>
  <c r="D27"/>
  <c r="C27"/>
  <c r="L26"/>
  <c r="J26"/>
  <c r="H26"/>
  <c r="L25"/>
  <c r="J25"/>
  <c r="H25"/>
  <c r="L24"/>
  <c r="J24"/>
  <c r="H24"/>
  <c r="L23"/>
  <c r="J23"/>
  <c r="H23"/>
  <c r="G22"/>
  <c r="J22" s="1"/>
  <c r="F22"/>
  <c r="E22"/>
  <c r="L22" s="1"/>
  <c r="M22" s="1"/>
  <c r="D22"/>
  <c r="C22"/>
  <c r="G21"/>
  <c r="J21" s="1"/>
  <c r="F21"/>
  <c r="E21"/>
  <c r="L21" s="1"/>
  <c r="M21" s="1"/>
  <c r="D21"/>
  <c r="C21"/>
  <c r="G20"/>
  <c r="J20" s="1"/>
  <c r="F20"/>
  <c r="E20"/>
  <c r="L20" s="1"/>
  <c r="D20"/>
  <c r="C20"/>
  <c r="G19"/>
  <c r="J19" s="1"/>
  <c r="J18" s="1"/>
  <c r="F19"/>
  <c r="E19"/>
  <c r="L19" s="1"/>
  <c r="D19"/>
  <c r="C19"/>
  <c r="K18"/>
  <c r="I18"/>
  <c r="G18"/>
  <c r="F18"/>
  <c r="E18"/>
  <c r="L18" s="1"/>
  <c r="D18"/>
  <c r="C18"/>
  <c r="J17"/>
  <c r="I17"/>
  <c r="H17"/>
  <c r="G17"/>
  <c r="F17"/>
  <c r="E17"/>
  <c r="L17" s="1"/>
  <c r="D17"/>
  <c r="C17"/>
  <c r="L16"/>
  <c r="J16"/>
  <c r="H16"/>
  <c r="L15"/>
  <c r="J15"/>
  <c r="H15"/>
  <c r="L14"/>
  <c r="J14"/>
  <c r="H14"/>
  <c r="L13"/>
  <c r="J13"/>
  <c r="H13"/>
  <c r="H12"/>
  <c r="G12"/>
  <c r="J12" s="1"/>
  <c r="N12" s="1"/>
  <c r="F12"/>
  <c r="E12"/>
  <c r="D12"/>
  <c r="C12"/>
  <c r="L12" s="1"/>
  <c r="L11"/>
  <c r="J11"/>
  <c r="H11"/>
  <c r="G10"/>
  <c r="J10" s="1"/>
  <c r="J9" s="1"/>
  <c r="F10"/>
  <c r="E10"/>
  <c r="L10" s="1"/>
  <c r="D10"/>
  <c r="C10"/>
  <c r="K9"/>
  <c r="I9"/>
  <c r="G9"/>
  <c r="F9"/>
  <c r="E9"/>
  <c r="L9" s="1"/>
  <c r="D9"/>
  <c r="C9"/>
  <c r="N35"/>
  <c r="M35"/>
  <c r="N34"/>
  <c r="M34"/>
  <c r="N33"/>
  <c r="M33"/>
  <c r="N32"/>
  <c r="M32"/>
  <c r="M26"/>
  <c r="N26"/>
  <c r="N25"/>
  <c r="M25"/>
  <c r="M24"/>
  <c r="N24"/>
  <c r="N23"/>
  <c r="M23"/>
  <c r="M17"/>
  <c r="N17"/>
  <c r="N16"/>
  <c r="M16"/>
  <c r="M15"/>
  <c r="N15"/>
  <c r="N14"/>
  <c r="M14"/>
  <c r="M13"/>
  <c r="N13"/>
  <c r="M12"/>
  <c r="N11"/>
  <c r="M11"/>
  <c r="H10" l="1"/>
  <c r="H9" s="1"/>
  <c r="H19"/>
  <c r="H20"/>
  <c r="H21"/>
  <c r="H22"/>
  <c r="H27"/>
  <c r="H29"/>
  <c r="L30"/>
  <c r="H31"/>
  <c r="L36"/>
  <c r="N18"/>
  <c r="N9"/>
  <c r="M9"/>
  <c r="M19"/>
  <c r="N19"/>
  <c r="M20"/>
  <c r="N20"/>
  <c r="N21"/>
  <c r="N22"/>
  <c r="M27"/>
  <c r="N27"/>
  <c r="N28"/>
  <c r="M29"/>
  <c r="N30"/>
  <c r="N31"/>
  <c r="N36"/>
  <c r="M30"/>
  <c r="M36"/>
  <c r="H28" l="1"/>
  <c r="H18"/>
  <c r="N29"/>
  <c r="M10"/>
  <c r="M28"/>
  <c r="M18"/>
  <c r="N10"/>
</calcChain>
</file>

<file path=xl/sharedStrings.xml><?xml version="1.0" encoding="utf-8"?>
<sst xmlns="http://schemas.openxmlformats.org/spreadsheetml/2006/main" count="58" uniqueCount="38">
  <si>
    <t>Приложение к распоряжению 
Департамента общего образования Томской области 
от 7.02.14 г. №53-р</t>
  </si>
  <si>
    <t>Среднесписочная численность и средняя заработная плата работников образовательных организаций</t>
  </si>
  <si>
    <t>МО "Каргасокский район"</t>
  </si>
  <si>
    <t>Категория персонала</t>
  </si>
  <si>
    <t>Код категории персонала
(по форме ЗП-образование)</t>
  </si>
  <si>
    <t>Средняя численность работников, человек</t>
  </si>
  <si>
    <t xml:space="preserve">Фонд начисленной заработной платы работников за отчетный период, тыс.руб. </t>
  </si>
  <si>
    <t xml:space="preserve">Фонд начисленной заработной платы работников по источникам финансирования, тыс.руб. </t>
  </si>
  <si>
    <t>Средняя заработная плата</t>
  </si>
  <si>
    <t>списочного состава (без внешних совместителей)</t>
  </si>
  <si>
    <t>внешних совмести-телей</t>
  </si>
  <si>
    <t>из гр.3 списочного состава (без внешних совместителей)</t>
  </si>
  <si>
    <t>из гр.5 внешних совместителей</t>
  </si>
  <si>
    <t>всего</t>
  </si>
  <si>
    <t>в том числе по внутреннему совмести-тельству</t>
  </si>
  <si>
    <t>за счет средств бюджетов всех уровней (субсидий)</t>
  </si>
  <si>
    <t>средства от приносящей доход деятельности</t>
  </si>
  <si>
    <r>
      <t>ДОШКОЛЬНОЕ ОБРАЗОВАНИЕ</t>
    </r>
    <r>
      <rPr>
        <sz val="12"/>
        <rFont val="Arial Cyr"/>
        <charset val="204"/>
      </rPr>
      <t xml:space="preserve"> Всего работников
в том числе:</t>
    </r>
  </si>
  <si>
    <t>руководитель организации</t>
  </si>
  <si>
    <t>заместители руководителя, руководители структурных подразделений и их заместители</t>
  </si>
  <si>
    <t>педагогические работники дошкольных образовательных организаций</t>
  </si>
  <si>
    <t>врачи</t>
  </si>
  <si>
    <t>средний медицинский персонал</t>
  </si>
  <si>
    <t>младший медицинский персонал</t>
  </si>
  <si>
    <t>работники культуры</t>
  </si>
  <si>
    <t>прочий персонал</t>
  </si>
  <si>
    <r>
      <t xml:space="preserve">ОБЩЕЕ ОБРАЗОВАНИЕ </t>
    </r>
    <r>
      <rPr>
        <sz val="12"/>
        <rFont val="Arial Cyr"/>
        <charset val="204"/>
      </rPr>
      <t>Всего работников
в том числе:</t>
    </r>
  </si>
  <si>
    <t>педагогические работники общеобразовательных организаций</t>
  </si>
  <si>
    <t>из них учителя</t>
  </si>
  <si>
    <r>
      <t xml:space="preserve">ДОПОЛНИТЕЛЬНОЕ ОБРАЗОВАНИЕ </t>
    </r>
    <r>
      <rPr>
        <sz val="12"/>
        <rFont val="Arial Cyr"/>
        <charset val="204"/>
      </rPr>
      <t>Всего работников
в том числе:</t>
    </r>
  </si>
  <si>
    <t>педагогические работники образовательных организаций дополнительного образования детей</t>
  </si>
  <si>
    <t>(подпись)</t>
  </si>
  <si>
    <t>ФИО</t>
  </si>
  <si>
    <t>Экономист 1 категории</t>
  </si>
  <si>
    <t>Е.Ю. Сафонова</t>
  </si>
  <si>
    <t>Период: 6 мес  2021г.</t>
  </si>
  <si>
    <t>Начальник Управления образования, опеки и попечительства МО "Каргасокский район"</t>
  </si>
  <si>
    <t>С.В. Перемитин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</si>
</sst>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0.0"/>
    <numFmt numFmtId="165" formatCode="#,##0.0"/>
    <numFmt numFmtId="166" formatCode="_-* #,##0_р_._-;\-* #,##0_р_._-;_-* &quot;-&quot;??_р_._-;_-@_-"/>
    <numFmt numFmtId="167" formatCode="#,##0.000"/>
    <numFmt numFmtId="168" formatCode="_-* #,##0.000_р_._-;\-* #,##0.0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b/>
      <sz val="16"/>
      <name val="Arial Cyr"/>
      <charset val="204"/>
    </font>
    <font>
      <b/>
      <sz val="18"/>
      <name val="Arial Cyr"/>
      <charset val="204"/>
    </font>
    <font>
      <b/>
      <sz val="12"/>
      <color indexed="10"/>
      <name val="Arial Cyr"/>
      <charset val="204"/>
    </font>
    <font>
      <b/>
      <sz val="12"/>
      <name val="Arial Cyr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3" fillId="0" borderId="0"/>
    <xf numFmtId="0" fontId="1" fillId="0" borderId="0"/>
    <xf numFmtId="43" fontId="11" fillId="0" borderId="0" applyFont="0" applyFill="0" applyBorder="0" applyAlignment="0" applyProtection="0"/>
    <xf numFmtId="166" fontId="13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1" applyFont="1"/>
    <xf numFmtId="0" fontId="4" fillId="0" borderId="2" xfId="1" applyFont="1" applyFill="1" applyBorder="1"/>
    <xf numFmtId="0" fontId="6" fillId="0" borderId="0" xfId="1" applyFont="1"/>
    <xf numFmtId="0" fontId="7" fillId="0" borderId="12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0" xfId="1" applyFont="1" applyBorder="1"/>
    <xf numFmtId="0" fontId="3" fillId="0" borderId="14" xfId="1" applyFont="1" applyBorder="1" applyAlignment="1">
      <alignment horizontal="center"/>
    </xf>
    <xf numFmtId="0" fontId="3" fillId="0" borderId="15" xfId="1" applyFont="1" applyBorder="1" applyAlignment="1">
      <alignment horizontal="center"/>
    </xf>
    <xf numFmtId="0" fontId="3" fillId="0" borderId="16" xfId="1" applyFont="1" applyBorder="1" applyAlignment="1">
      <alignment horizontal="center"/>
    </xf>
    <xf numFmtId="0" fontId="3" fillId="0" borderId="17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 vertical="center"/>
    </xf>
    <xf numFmtId="0" fontId="7" fillId="2" borderId="18" xfId="1" applyFont="1" applyFill="1" applyBorder="1" applyAlignment="1">
      <alignment horizontal="left" wrapText="1"/>
    </xf>
    <xf numFmtId="0" fontId="3" fillId="2" borderId="4" xfId="1" applyFont="1" applyFill="1" applyBorder="1" applyAlignment="1">
      <alignment horizontal="center" vertical="center"/>
    </xf>
    <xf numFmtId="165" fontId="7" fillId="2" borderId="4" xfId="1" applyNumberFormat="1" applyFont="1" applyFill="1" applyBorder="1" applyAlignment="1">
      <alignment horizontal="center"/>
    </xf>
    <xf numFmtId="165" fontId="7" fillId="2" borderId="19" xfId="1" applyNumberFormat="1" applyFont="1" applyFill="1" applyBorder="1" applyAlignment="1">
      <alignment horizontal="center"/>
    </xf>
    <xf numFmtId="165" fontId="7" fillId="2" borderId="3" xfId="1" applyNumberFormat="1" applyFont="1" applyFill="1" applyBorder="1" applyAlignment="1">
      <alignment horizontal="center" vertical="center"/>
    </xf>
    <xf numFmtId="165" fontId="3" fillId="0" borderId="0" xfId="1" applyNumberFormat="1" applyFont="1"/>
    <xf numFmtId="0" fontId="3" fillId="0" borderId="7" xfId="1" applyFont="1" applyBorder="1" applyAlignment="1">
      <alignment horizontal="left" vertical="top" wrapText="1"/>
    </xf>
    <xf numFmtId="0" fontId="3" fillId="0" borderId="8" xfId="1" applyFont="1" applyBorder="1" applyAlignment="1">
      <alignment horizontal="center" vertical="top" wrapText="1"/>
    </xf>
    <xf numFmtId="4" fontId="7" fillId="0" borderId="8" xfId="1" applyNumberFormat="1" applyFont="1" applyBorder="1" applyAlignment="1">
      <alignment horizontal="center"/>
    </xf>
    <xf numFmtId="165" fontId="7" fillId="0" borderId="8" xfId="1" applyNumberFormat="1" applyFont="1" applyBorder="1" applyAlignment="1">
      <alignment horizontal="center"/>
    </xf>
    <xf numFmtId="165" fontId="3" fillId="0" borderId="9" xfId="1" applyNumberFormat="1" applyFont="1" applyBorder="1" applyAlignment="1">
      <alignment horizontal="center"/>
    </xf>
    <xf numFmtId="165" fontId="3" fillId="0" borderId="9" xfId="1" applyNumberFormat="1" applyFont="1" applyBorder="1" applyAlignment="1">
      <alignment horizontal="center" vertical="center"/>
    </xf>
    <xf numFmtId="165" fontId="3" fillId="0" borderId="10" xfId="1" applyNumberFormat="1" applyFont="1" applyBorder="1" applyAlignment="1">
      <alignment horizontal="center" vertical="center"/>
    </xf>
    <xf numFmtId="0" fontId="7" fillId="0" borderId="7" xfId="1" applyFont="1" applyBorder="1" applyAlignment="1">
      <alignment horizontal="left" vertical="top" wrapText="1"/>
    </xf>
    <xf numFmtId="165" fontId="7" fillId="0" borderId="12" xfId="1" applyNumberFormat="1" applyFont="1" applyBorder="1" applyAlignment="1">
      <alignment horizontal="center"/>
    </xf>
    <xf numFmtId="0" fontId="3" fillId="0" borderId="11" xfId="1" applyFont="1" applyBorder="1" applyAlignment="1">
      <alignment horizontal="left" vertical="top" wrapText="1"/>
    </xf>
    <xf numFmtId="0" fontId="3" fillId="0" borderId="12" xfId="1" applyFont="1" applyBorder="1" applyAlignment="1">
      <alignment horizontal="center" vertical="top" wrapText="1"/>
    </xf>
    <xf numFmtId="4" fontId="7" fillId="0" borderId="12" xfId="1" applyNumberFormat="1" applyFont="1" applyBorder="1" applyAlignment="1">
      <alignment horizontal="center"/>
    </xf>
    <xf numFmtId="165" fontId="3" fillId="0" borderId="13" xfId="1" applyNumberFormat="1" applyFont="1" applyBorder="1" applyAlignment="1">
      <alignment horizontal="center" vertical="center"/>
    </xf>
    <xf numFmtId="165" fontId="3" fillId="0" borderId="20" xfId="1" applyNumberFormat="1" applyFont="1" applyBorder="1" applyAlignment="1">
      <alignment horizontal="center" vertical="center"/>
    </xf>
    <xf numFmtId="165" fontId="3" fillId="0" borderId="10" xfId="1" applyNumberFormat="1" applyFont="1" applyBorder="1" applyAlignment="1">
      <alignment horizontal="center"/>
    </xf>
    <xf numFmtId="4" fontId="7" fillId="3" borderId="8" xfId="1" applyNumberFormat="1" applyFont="1" applyFill="1" applyBorder="1" applyAlignment="1">
      <alignment horizontal="center"/>
    </xf>
    <xf numFmtId="165" fontId="7" fillId="0" borderId="8" xfId="1" applyNumberFormat="1" applyFont="1" applyFill="1" applyBorder="1" applyAlignment="1">
      <alignment horizontal="center"/>
    </xf>
    <xf numFmtId="0" fontId="7" fillId="0" borderId="7" xfId="1" applyFont="1" applyBorder="1" applyAlignment="1">
      <alignment horizontal="left" vertical="top" wrapText="1" indent="1"/>
    </xf>
    <xf numFmtId="165" fontId="3" fillId="0" borderId="13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0" fontId="8" fillId="0" borderId="21" xfId="1" applyFont="1" applyBorder="1" applyAlignment="1"/>
    <xf numFmtId="0" fontId="8" fillId="0" borderId="0" xfId="1" applyFont="1"/>
    <xf numFmtId="0" fontId="9" fillId="0" borderId="0" xfId="1" applyFont="1"/>
    <xf numFmtId="0" fontId="9" fillId="0" borderId="22" xfId="1" applyFont="1" applyBorder="1" applyAlignment="1">
      <alignment horizontal="center" vertical="top"/>
    </xf>
    <xf numFmtId="0" fontId="9" fillId="0" borderId="22" xfId="1" applyFont="1" applyBorder="1" applyAlignment="1">
      <alignment vertical="top"/>
    </xf>
    <xf numFmtId="0" fontId="10" fillId="0" borderId="0" xfId="1" applyFont="1"/>
    <xf numFmtId="0" fontId="10" fillId="0" borderId="22" xfId="1" applyFont="1" applyBorder="1" applyAlignment="1">
      <alignment horizontal="center" vertical="top"/>
    </xf>
    <xf numFmtId="0" fontId="10" fillId="0" borderId="22" xfId="1" applyFont="1" applyBorder="1" applyAlignment="1">
      <alignment vertical="top"/>
    </xf>
    <xf numFmtId="0" fontId="8" fillId="0" borderId="21" xfId="1" applyFont="1" applyBorder="1" applyAlignment="1">
      <alignment horizontal="center"/>
    </xf>
    <xf numFmtId="0" fontId="10" fillId="0" borderId="0" xfId="1" applyFont="1" applyAlignment="1">
      <alignment horizontal="center" vertical="top"/>
    </xf>
    <xf numFmtId="0" fontId="3" fillId="0" borderId="9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/>
    </xf>
    <xf numFmtId="0" fontId="3" fillId="0" borderId="0" xfId="1" applyFont="1" applyAlignment="1">
      <alignment horizontal="right" vertical="center" wrapText="1"/>
    </xf>
    <xf numFmtId="0" fontId="4" fillId="0" borderId="0" xfId="1" applyFont="1" applyAlignment="1">
      <alignment horizontal="center"/>
    </xf>
    <xf numFmtId="0" fontId="5" fillId="0" borderId="1" xfId="1" applyFont="1" applyBorder="1" applyAlignment="1">
      <alignment horizontal="left"/>
    </xf>
    <xf numFmtId="0" fontId="3" fillId="0" borderId="3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164" fontId="7" fillId="0" borderId="3" xfId="1" applyNumberFormat="1" applyFont="1" applyBorder="1" applyAlignment="1">
      <alignment horizontal="center" vertical="center" wrapText="1"/>
    </xf>
    <xf numFmtId="164" fontId="7" fillId="0" borderId="7" xfId="1" applyNumberFormat="1" applyFont="1" applyBorder="1" applyAlignment="1">
      <alignment horizontal="center" vertical="center" wrapText="1"/>
    </xf>
    <xf numFmtId="164" fontId="7" fillId="0" borderId="11" xfId="1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 shrinkToFit="1"/>
    </xf>
    <xf numFmtId="167" fontId="7" fillId="0" borderId="12" xfId="1" applyNumberFormat="1" applyFont="1" applyBorder="1" applyAlignment="1">
      <alignment horizontal="center"/>
    </xf>
    <xf numFmtId="167" fontId="7" fillId="0" borderId="8" xfId="1" applyNumberFormat="1" applyFont="1" applyBorder="1" applyAlignment="1">
      <alignment horizontal="center"/>
    </xf>
    <xf numFmtId="168" fontId="7" fillId="0" borderId="8" xfId="2" applyNumberFormat="1" applyFont="1" applyBorder="1" applyAlignment="1">
      <alignment horizontal="center"/>
    </xf>
    <xf numFmtId="0" fontId="8" fillId="0" borderId="0" xfId="1" applyFont="1" applyBorder="1" applyAlignment="1">
      <alignment horizontal="left" wrapText="1"/>
    </xf>
    <xf numFmtId="0" fontId="8" fillId="0" borderId="0" xfId="1" applyFont="1" applyBorder="1"/>
    <xf numFmtId="165" fontId="7" fillId="3" borderId="0" xfId="1" applyNumberFormat="1" applyFont="1" applyFill="1" applyBorder="1" applyAlignment="1">
      <alignment horizontal="center" vertical="center"/>
    </xf>
    <xf numFmtId="0" fontId="9" fillId="0" borderId="0" xfId="1" applyFont="1" applyBorder="1"/>
    <xf numFmtId="168" fontId="8" fillId="0" borderId="0" xfId="1" applyNumberFormat="1" applyFont="1"/>
    <xf numFmtId="0" fontId="10" fillId="0" borderId="0" xfId="1" applyFont="1" applyBorder="1"/>
    <xf numFmtId="0" fontId="10" fillId="3" borderId="0" xfId="1" applyFont="1" applyFill="1" applyBorder="1"/>
  </cellXfs>
  <cellStyles count="25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Обычный" xfId="0" builtinId="0"/>
    <cellStyle name="Обычный 2" xfId="21"/>
    <cellStyle name="Обычный 3" xfId="1"/>
    <cellStyle name="Обычный 4" xfId="22"/>
    <cellStyle name="Финансовый 2" xfId="23"/>
    <cellStyle name="Финансовый 2 2" xfId="2"/>
    <cellStyle name="Финансовый 3" xfId="2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pload/&#1069;&#1050;&#1054;&#1053;&#1054;&#1052;/&#1087;&#1072;&#1087;&#1082;&#1072;%20&#1079;&#1072;&#1088;&#1087;&#1083;&#1072;&#1090;&#1085;&#1086;&#1075;&#1086;%20&#1101;&#1082;&#1086;&#1085;&#1086;&#1084;&#1080;&#1089;&#1090;&#1072;/&#1047;&#1055;-&#1086;&#1073;&#1088;&#1072;&#1079;&#1086;&#1074;&#1072;&#1085;&#1080;&#1077;%202021/&#1047;&#1055;%20-%206%20&#1084;&#1077;&#10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АДЫ"/>
      <sheetName val="ШКОЛЫ"/>
      <sheetName val="ДОДы"/>
      <sheetName val="общий файл "/>
      <sheetName val="платные"/>
      <sheetName val="ФОРМА1 СВОД"/>
      <sheetName val="№1"/>
      <sheetName val="№3"/>
      <sheetName val="№6"/>
      <sheetName val="№9"/>
      <sheetName val="№12"/>
      <sheetName val="№15"/>
      <sheetName val="№20"/>
      <sheetName val="№22"/>
      <sheetName val="№23"/>
      <sheetName val="№27"/>
      <sheetName val="№34"/>
      <sheetName val="бер"/>
      <sheetName val="вер"/>
      <sheetName val="КСШ1"/>
      <sheetName val="КСШ2"/>
      <sheetName val="кие"/>
      <sheetName val="кин"/>
      <sheetName val="мыл"/>
      <sheetName val="сос"/>
      <sheetName val="нап"/>
      <sheetName val="Н.В."/>
      <sheetName val="нег"/>
      <sheetName val="пав"/>
      <sheetName val="Н.Ю."/>
      <sheetName val="С.В."/>
      <sheetName val="С.Т."/>
      <sheetName val="С.ю."/>
      <sheetName val="тев"/>
      <sheetName val="тым"/>
      <sheetName val="ДДТ"/>
      <sheetName val="У.Т"/>
      <sheetName val="ДЮСШ"/>
      <sheetName val="Лист1"/>
      <sheetName val="Лист2"/>
    </sheetNames>
    <sheetDataSet>
      <sheetData sheetId="0">
        <row r="9">
          <cell r="D9">
            <v>10</v>
          </cell>
          <cell r="E9">
            <v>0</v>
          </cell>
          <cell r="F9">
            <v>3533.16</v>
          </cell>
          <cell r="G9">
            <v>0</v>
          </cell>
          <cell r="H9">
            <v>0</v>
          </cell>
        </row>
        <row r="11">
          <cell r="D11">
            <v>112.01666666666667</v>
          </cell>
          <cell r="E11">
            <v>1.7</v>
          </cell>
          <cell r="F11">
            <v>40070.833630000001</v>
          </cell>
          <cell r="G11">
            <v>877.69999999999993</v>
          </cell>
          <cell r="H11">
            <v>127.136</v>
          </cell>
        </row>
        <row r="35">
          <cell r="D35">
            <v>153.6</v>
          </cell>
          <cell r="E35">
            <v>2.8000000000000003</v>
          </cell>
          <cell r="F35">
            <v>28221.298999999999</v>
          </cell>
          <cell r="G35">
            <v>1584.4</v>
          </cell>
          <cell r="H35">
            <v>608.9</v>
          </cell>
          <cell r="K35">
            <v>973.99</v>
          </cell>
        </row>
      </sheetData>
      <sheetData sheetId="1">
        <row r="9">
          <cell r="D9">
            <v>16</v>
          </cell>
          <cell r="E9">
            <v>0</v>
          </cell>
          <cell r="F9">
            <v>8287.6840000000011</v>
          </cell>
          <cell r="G9">
            <v>1413.7999999999997</v>
          </cell>
          <cell r="H9">
            <v>0</v>
          </cell>
        </row>
        <row r="10">
          <cell r="D10">
            <v>25.3</v>
          </cell>
          <cell r="E10">
            <v>0</v>
          </cell>
          <cell r="F10">
            <v>12786.355</v>
          </cell>
          <cell r="G10">
            <v>3161.1</v>
          </cell>
          <cell r="H10">
            <v>0</v>
          </cell>
        </row>
        <row r="12">
          <cell r="D12">
            <v>314.91666666666669</v>
          </cell>
          <cell r="E12">
            <v>4.5</v>
          </cell>
          <cell r="F12">
            <v>141318.35949999999</v>
          </cell>
          <cell r="G12">
            <v>12551.699999999999</v>
          </cell>
          <cell r="H12">
            <v>872.82500000000005</v>
          </cell>
        </row>
        <row r="13">
          <cell r="D13">
            <v>275.21666666666664</v>
          </cell>
          <cell r="E13">
            <v>4.3</v>
          </cell>
          <cell r="F13">
            <v>124745.25634249524</v>
          </cell>
          <cell r="G13">
            <v>8747.1</v>
          </cell>
          <cell r="H13">
            <v>837.1</v>
          </cell>
        </row>
        <row r="35">
          <cell r="D35">
            <v>236.80000000000004</v>
          </cell>
          <cell r="E35">
            <v>2.3000000000000003</v>
          </cell>
          <cell r="F35">
            <v>43174.416999999994</v>
          </cell>
          <cell r="G35">
            <v>3773.1</v>
          </cell>
          <cell r="H35">
            <v>365.59999999999997</v>
          </cell>
        </row>
      </sheetData>
      <sheetData sheetId="2">
        <row r="9">
          <cell r="D9">
            <v>2</v>
          </cell>
          <cell r="E9">
            <v>0</v>
          </cell>
          <cell r="F9">
            <v>828.50600000000009</v>
          </cell>
          <cell r="G9">
            <v>108.1</v>
          </cell>
          <cell r="H9">
            <v>0</v>
          </cell>
        </row>
        <row r="10">
          <cell r="D10">
            <v>2.2000000000000002</v>
          </cell>
          <cell r="E10">
            <v>0</v>
          </cell>
          <cell r="F10">
            <v>548.04200000000003</v>
          </cell>
          <cell r="G10">
            <v>0</v>
          </cell>
          <cell r="H10">
            <v>0</v>
          </cell>
        </row>
        <row r="14">
          <cell r="D14">
            <v>22.395000000000003</v>
          </cell>
          <cell r="E14">
            <v>2</v>
          </cell>
          <cell r="F14">
            <v>8641.2450000000008</v>
          </cell>
          <cell r="G14">
            <v>1063.5999999999999</v>
          </cell>
          <cell r="H14">
            <v>358.06900000000002</v>
          </cell>
        </row>
        <row r="35">
          <cell r="D35">
            <v>22</v>
          </cell>
          <cell r="E35">
            <v>0.5</v>
          </cell>
          <cell r="F35">
            <v>3377.5149999999999</v>
          </cell>
          <cell r="G35">
            <v>20.399999999999999</v>
          </cell>
          <cell r="H35">
            <v>76.8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>
        <row r="9">
          <cell r="K9">
            <v>0</v>
          </cell>
        </row>
        <row r="10">
          <cell r="K10">
            <v>12.8</v>
          </cell>
        </row>
        <row r="35">
          <cell r="K35">
            <v>71.3</v>
          </cell>
        </row>
      </sheetData>
      <sheetData sheetId="38"/>
      <sheetData sheetId="3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FF"/>
    <pageSetUpPr fitToPage="1"/>
  </sheetPr>
  <dimension ref="A1:N45"/>
  <sheetViews>
    <sheetView tabSelected="1" view="pageBreakPreview" topLeftCell="A7" zoomScale="60" zoomScaleNormal="60" workbookViewId="0">
      <selection activeCell="G17" sqref="G17"/>
    </sheetView>
  </sheetViews>
  <sheetFormatPr defaultRowHeight="15"/>
  <cols>
    <col min="1" max="1" width="71.42578125" style="1" customWidth="1"/>
    <col min="2" max="2" width="17" style="1" customWidth="1"/>
    <col min="3" max="3" width="21.140625" style="1" customWidth="1"/>
    <col min="4" max="4" width="14" style="1" customWidth="1"/>
    <col min="5" max="5" width="17.140625" style="1" customWidth="1"/>
    <col min="6" max="6" width="16.42578125" style="1" customWidth="1"/>
    <col min="7" max="7" width="14.28515625" style="1" customWidth="1"/>
    <col min="8" max="8" width="16.85546875" style="1" customWidth="1"/>
    <col min="9" max="9" width="18.140625" style="1" customWidth="1"/>
    <col min="10" max="10" width="16.42578125" style="1" customWidth="1"/>
    <col min="11" max="11" width="18.5703125" style="1" customWidth="1"/>
    <col min="12" max="12" width="18" style="1" customWidth="1"/>
    <col min="13" max="13" width="23.7109375" style="1" customWidth="1"/>
    <col min="14" max="14" width="9.140625" style="1" customWidth="1"/>
    <col min="15" max="16384" width="9.140625" style="1"/>
  </cols>
  <sheetData>
    <row r="1" spans="1:14" ht="54" customHeight="1">
      <c r="I1" s="56" t="s">
        <v>0</v>
      </c>
      <c r="J1" s="56"/>
      <c r="K1" s="56"/>
      <c r="L1" s="56"/>
    </row>
    <row r="2" spans="1:14" ht="20.25">
      <c r="A2" s="57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4" ht="23.25" customHeight="1" thickBot="1">
      <c r="A3" s="58" t="s">
        <v>2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4" ht="27" customHeight="1" thickBot="1">
      <c r="A4" s="2" t="s">
        <v>35</v>
      </c>
      <c r="B4" s="3"/>
    </row>
    <row r="5" spans="1:14" ht="45.75" customHeight="1">
      <c r="A5" s="59" t="s">
        <v>3</v>
      </c>
      <c r="B5" s="62" t="s">
        <v>4</v>
      </c>
      <c r="C5" s="65" t="s">
        <v>5</v>
      </c>
      <c r="D5" s="66"/>
      <c r="E5" s="66" t="s">
        <v>6</v>
      </c>
      <c r="F5" s="66"/>
      <c r="G5" s="66"/>
      <c r="H5" s="68" t="s">
        <v>7</v>
      </c>
      <c r="I5" s="68"/>
      <c r="J5" s="68"/>
      <c r="K5" s="69"/>
      <c r="L5" s="70" t="s">
        <v>8</v>
      </c>
    </row>
    <row r="6" spans="1:14" ht="47.25" customHeight="1">
      <c r="A6" s="60"/>
      <c r="B6" s="63"/>
      <c r="C6" s="67"/>
      <c r="D6" s="51"/>
      <c r="E6" s="73" t="s">
        <v>9</v>
      </c>
      <c r="F6" s="73"/>
      <c r="G6" s="51" t="s">
        <v>10</v>
      </c>
      <c r="H6" s="53" t="s">
        <v>11</v>
      </c>
      <c r="I6" s="53"/>
      <c r="J6" s="53" t="s">
        <v>12</v>
      </c>
      <c r="K6" s="54"/>
      <c r="L6" s="71"/>
    </row>
    <row r="7" spans="1:14" ht="93" customHeight="1" thickBot="1">
      <c r="A7" s="61"/>
      <c r="B7" s="64"/>
      <c r="C7" s="4" t="s">
        <v>9</v>
      </c>
      <c r="D7" s="6" t="s">
        <v>10</v>
      </c>
      <c r="E7" s="5" t="s">
        <v>13</v>
      </c>
      <c r="F7" s="6" t="s">
        <v>14</v>
      </c>
      <c r="G7" s="52"/>
      <c r="H7" s="7" t="s">
        <v>15</v>
      </c>
      <c r="I7" s="6" t="s">
        <v>16</v>
      </c>
      <c r="J7" s="7" t="s">
        <v>15</v>
      </c>
      <c r="K7" s="6" t="s">
        <v>16</v>
      </c>
      <c r="L7" s="72"/>
      <c r="M7" s="8"/>
      <c r="N7" s="8"/>
    </row>
    <row r="8" spans="1:14" ht="15.75" thickBot="1">
      <c r="A8" s="9"/>
      <c r="B8" s="10"/>
      <c r="C8" s="10">
        <v>1</v>
      </c>
      <c r="D8" s="11">
        <v>2</v>
      </c>
      <c r="E8" s="11">
        <v>3</v>
      </c>
      <c r="F8" s="11">
        <v>4</v>
      </c>
      <c r="G8" s="11">
        <v>5</v>
      </c>
      <c r="H8" s="11">
        <v>6</v>
      </c>
      <c r="I8" s="11">
        <v>7</v>
      </c>
      <c r="J8" s="11">
        <v>8</v>
      </c>
      <c r="K8" s="12">
        <v>9</v>
      </c>
      <c r="L8" s="9">
        <v>10</v>
      </c>
      <c r="M8" s="13"/>
      <c r="N8" s="14"/>
    </row>
    <row r="9" spans="1:14" ht="32.25" thickBot="1">
      <c r="A9" s="15" t="s">
        <v>17</v>
      </c>
      <c r="B9" s="16">
        <v>100</v>
      </c>
      <c r="C9" s="17">
        <f t="shared" ref="C9:K9" si="0">C10+C11+C12+C13+C14+C15+C16+C17</f>
        <v>275.61666666666667</v>
      </c>
      <c r="D9" s="17">
        <f t="shared" si="0"/>
        <v>4.5</v>
      </c>
      <c r="E9" s="17">
        <f t="shared" si="0"/>
        <v>71825.292629999996</v>
      </c>
      <c r="F9" s="17">
        <f t="shared" si="0"/>
        <v>2462.1</v>
      </c>
      <c r="G9" s="17">
        <f t="shared" si="0"/>
        <v>736.03599999999994</v>
      </c>
      <c r="H9" s="17">
        <f t="shared" si="0"/>
        <v>70851.302629999991</v>
      </c>
      <c r="I9" s="17">
        <f t="shared" si="0"/>
        <v>973.99</v>
      </c>
      <c r="J9" s="17">
        <f t="shared" si="0"/>
        <v>736.03599999999994</v>
      </c>
      <c r="K9" s="18">
        <f t="shared" si="0"/>
        <v>0</v>
      </c>
      <c r="L9" s="19">
        <f>E9/C9*1000/6</f>
        <v>43433.084979137682</v>
      </c>
      <c r="M9" s="20">
        <f t="shared" ref="M9:M20" si="1">E9-H9-I9</f>
        <v>5.2295945351943374E-12</v>
      </c>
      <c r="N9" s="20">
        <f t="shared" ref="N9:N36" si="2">G9-J9-K9</f>
        <v>0</v>
      </c>
    </row>
    <row r="10" spans="1:14" ht="16.5" thickBot="1">
      <c r="A10" s="21" t="s">
        <v>18</v>
      </c>
      <c r="B10" s="22">
        <v>101</v>
      </c>
      <c r="C10" s="23">
        <f>[1]САДЫ!D9</f>
        <v>10</v>
      </c>
      <c r="D10" s="24">
        <f>[1]САДЫ!E9</f>
        <v>0</v>
      </c>
      <c r="E10" s="23">
        <f>[1]САДЫ!F9</f>
        <v>3533.16</v>
      </c>
      <c r="F10" s="24">
        <f>[1]САДЫ!G9</f>
        <v>0</v>
      </c>
      <c r="G10" s="24">
        <f>[1]САДЫ!H9</f>
        <v>0</v>
      </c>
      <c r="H10" s="25">
        <f t="shared" ref="H10:H16" si="3">E10</f>
        <v>3533.16</v>
      </c>
      <c r="I10" s="26"/>
      <c r="J10" s="26">
        <f t="shared" ref="J10:J17" si="4">G10</f>
        <v>0</v>
      </c>
      <c r="K10" s="27"/>
      <c r="L10" s="19">
        <f t="shared" ref="L10:L36" si="5">E10/C10*1000/6</f>
        <v>58886</v>
      </c>
      <c r="M10" s="20">
        <f t="shared" si="1"/>
        <v>0</v>
      </c>
      <c r="N10" s="20">
        <f t="shared" si="2"/>
        <v>0</v>
      </c>
    </row>
    <row r="11" spans="1:14" ht="30.75" thickBot="1">
      <c r="A11" s="21" t="s">
        <v>19</v>
      </c>
      <c r="B11" s="22">
        <v>102</v>
      </c>
      <c r="C11" s="24"/>
      <c r="D11" s="24"/>
      <c r="E11" s="23"/>
      <c r="F11" s="24"/>
      <c r="G11" s="24"/>
      <c r="H11" s="25">
        <f t="shared" si="3"/>
        <v>0</v>
      </c>
      <c r="I11" s="26"/>
      <c r="J11" s="26">
        <f t="shared" si="4"/>
        <v>0</v>
      </c>
      <c r="K11" s="27"/>
      <c r="L11" s="19" t="e">
        <f t="shared" si="5"/>
        <v>#DIV/0!</v>
      </c>
      <c r="M11" s="20">
        <f t="shared" si="1"/>
        <v>0</v>
      </c>
      <c r="N11" s="20">
        <f t="shared" si="2"/>
        <v>0</v>
      </c>
    </row>
    <row r="12" spans="1:14" ht="31.5" customHeight="1" thickBot="1">
      <c r="A12" s="28" t="s">
        <v>20</v>
      </c>
      <c r="B12" s="22">
        <v>201</v>
      </c>
      <c r="C12" s="74">
        <f>[1]САДЫ!D11</f>
        <v>112.01666666666667</v>
      </c>
      <c r="D12" s="24">
        <f>[1]САДЫ!E11</f>
        <v>1.7</v>
      </c>
      <c r="E12" s="23">
        <f>[1]САДЫ!F11</f>
        <v>40070.833630000001</v>
      </c>
      <c r="F12" s="24">
        <f>[1]САДЫ!G11</f>
        <v>877.69999999999993</v>
      </c>
      <c r="G12" s="24">
        <f>[1]САДЫ!H11</f>
        <v>127.136</v>
      </c>
      <c r="H12" s="25">
        <f t="shared" si="3"/>
        <v>40070.833630000001</v>
      </c>
      <c r="I12" s="26"/>
      <c r="J12" s="26">
        <f t="shared" si="4"/>
        <v>127.136</v>
      </c>
      <c r="K12" s="27"/>
      <c r="L12" s="19">
        <f t="shared" si="5"/>
        <v>59620.344636214846</v>
      </c>
      <c r="M12" s="20">
        <f t="shared" si="1"/>
        <v>0</v>
      </c>
      <c r="N12" s="20">
        <f t="shared" si="2"/>
        <v>0</v>
      </c>
    </row>
    <row r="13" spans="1:14" ht="16.5" thickBot="1">
      <c r="A13" s="21" t="s">
        <v>21</v>
      </c>
      <c r="B13" s="22">
        <v>401</v>
      </c>
      <c r="C13" s="24"/>
      <c r="D13" s="24"/>
      <c r="E13" s="23"/>
      <c r="F13" s="24"/>
      <c r="G13" s="24"/>
      <c r="H13" s="25">
        <f t="shared" si="3"/>
        <v>0</v>
      </c>
      <c r="I13" s="26"/>
      <c r="J13" s="26">
        <f t="shared" si="4"/>
        <v>0</v>
      </c>
      <c r="K13" s="27"/>
      <c r="L13" s="19" t="e">
        <f t="shared" si="5"/>
        <v>#DIV/0!</v>
      </c>
      <c r="M13" s="20">
        <f t="shared" si="1"/>
        <v>0</v>
      </c>
      <c r="N13" s="20">
        <f t="shared" si="2"/>
        <v>0</v>
      </c>
    </row>
    <row r="14" spans="1:14" ht="16.5" thickBot="1">
      <c r="A14" s="21" t="s">
        <v>22</v>
      </c>
      <c r="B14" s="22">
        <v>411</v>
      </c>
      <c r="C14" s="24"/>
      <c r="D14" s="24"/>
      <c r="E14" s="23"/>
      <c r="F14" s="24"/>
      <c r="G14" s="24"/>
      <c r="H14" s="25">
        <f t="shared" si="3"/>
        <v>0</v>
      </c>
      <c r="I14" s="26"/>
      <c r="J14" s="26">
        <f t="shared" si="4"/>
        <v>0</v>
      </c>
      <c r="K14" s="27"/>
      <c r="L14" s="19" t="e">
        <f t="shared" si="5"/>
        <v>#DIV/0!</v>
      </c>
      <c r="M14" s="20">
        <f t="shared" si="1"/>
        <v>0</v>
      </c>
      <c r="N14" s="20">
        <f t="shared" si="2"/>
        <v>0</v>
      </c>
    </row>
    <row r="15" spans="1:14" ht="16.5" thickBot="1">
      <c r="A15" s="21" t="s">
        <v>23</v>
      </c>
      <c r="B15" s="22">
        <v>421</v>
      </c>
      <c r="C15" s="24"/>
      <c r="D15" s="24"/>
      <c r="E15" s="23"/>
      <c r="F15" s="24"/>
      <c r="G15" s="24"/>
      <c r="H15" s="25">
        <f t="shared" si="3"/>
        <v>0</v>
      </c>
      <c r="I15" s="26"/>
      <c r="J15" s="26">
        <f t="shared" si="4"/>
        <v>0</v>
      </c>
      <c r="K15" s="27"/>
      <c r="L15" s="19" t="e">
        <f t="shared" si="5"/>
        <v>#DIV/0!</v>
      </c>
      <c r="M15" s="20">
        <f t="shared" si="1"/>
        <v>0</v>
      </c>
      <c r="N15" s="20">
        <f t="shared" si="2"/>
        <v>0</v>
      </c>
    </row>
    <row r="16" spans="1:14" ht="16.5" thickBot="1">
      <c r="A16" s="21" t="s">
        <v>24</v>
      </c>
      <c r="B16" s="22">
        <v>631</v>
      </c>
      <c r="C16" s="24"/>
      <c r="D16" s="24"/>
      <c r="E16" s="23"/>
      <c r="F16" s="24"/>
      <c r="G16" s="24"/>
      <c r="H16" s="25">
        <f t="shared" si="3"/>
        <v>0</v>
      </c>
      <c r="I16" s="26"/>
      <c r="J16" s="26">
        <f t="shared" si="4"/>
        <v>0</v>
      </c>
      <c r="K16" s="27"/>
      <c r="L16" s="19" t="e">
        <f t="shared" si="5"/>
        <v>#DIV/0!</v>
      </c>
      <c r="M16" s="20">
        <f t="shared" si="1"/>
        <v>0</v>
      </c>
      <c r="N16" s="20">
        <f t="shared" si="2"/>
        <v>0</v>
      </c>
    </row>
    <row r="17" spans="1:14" ht="16.5" thickBot="1">
      <c r="A17" s="30" t="s">
        <v>25</v>
      </c>
      <c r="B17" s="31">
        <v>103</v>
      </c>
      <c r="C17" s="29">
        <f>[1]САДЫ!D35</f>
        <v>153.6</v>
      </c>
      <c r="D17" s="29">
        <f>[1]САДЫ!E35</f>
        <v>2.8000000000000003</v>
      </c>
      <c r="E17" s="32">
        <f>[1]САДЫ!F35</f>
        <v>28221.298999999999</v>
      </c>
      <c r="F17" s="29">
        <f>[1]САДЫ!G35</f>
        <v>1584.4</v>
      </c>
      <c r="G17" s="29">
        <f>[1]САДЫ!H35</f>
        <v>608.9</v>
      </c>
      <c r="H17" s="25">
        <f>E17-I17</f>
        <v>27247.308999999997</v>
      </c>
      <c r="I17" s="33">
        <f>[1]САДЫ!K35</f>
        <v>973.99</v>
      </c>
      <c r="J17" s="26">
        <f t="shared" si="4"/>
        <v>608.9</v>
      </c>
      <c r="K17" s="34"/>
      <c r="L17" s="19">
        <f t="shared" si="5"/>
        <v>30622.069227430558</v>
      </c>
      <c r="M17" s="20">
        <f t="shared" si="1"/>
        <v>1.5916157281026244E-12</v>
      </c>
      <c r="N17" s="20">
        <f t="shared" si="2"/>
        <v>0</v>
      </c>
    </row>
    <row r="18" spans="1:14" ht="32.25" thickBot="1">
      <c r="A18" s="15" t="s">
        <v>26</v>
      </c>
      <c r="B18" s="16">
        <v>100</v>
      </c>
      <c r="C18" s="17">
        <f t="shared" ref="C18:K18" si="6">C19+C20+C21+C23+C24+C25+C26+C27</f>
        <v>593.01666666666677</v>
      </c>
      <c r="D18" s="17">
        <f t="shared" si="6"/>
        <v>6.8000000000000007</v>
      </c>
      <c r="E18" s="17">
        <f t="shared" si="6"/>
        <v>205566.81549999997</v>
      </c>
      <c r="F18" s="17">
        <f t="shared" si="6"/>
        <v>20899.699999999997</v>
      </c>
      <c r="G18" s="17">
        <f t="shared" si="6"/>
        <v>1238.425</v>
      </c>
      <c r="H18" s="17">
        <f t="shared" si="6"/>
        <v>205566.81549999997</v>
      </c>
      <c r="I18" s="17">
        <f t="shared" si="6"/>
        <v>0</v>
      </c>
      <c r="J18" s="17">
        <f t="shared" si="6"/>
        <v>1238.425</v>
      </c>
      <c r="K18" s="18">
        <f t="shared" si="6"/>
        <v>0</v>
      </c>
      <c r="L18" s="19">
        <f t="shared" si="5"/>
        <v>57774.322110114932</v>
      </c>
      <c r="M18" s="20">
        <f t="shared" si="1"/>
        <v>0</v>
      </c>
      <c r="N18" s="20">
        <f t="shared" si="2"/>
        <v>0</v>
      </c>
    </row>
    <row r="19" spans="1:14" ht="16.5" thickBot="1">
      <c r="A19" s="21" t="s">
        <v>18</v>
      </c>
      <c r="B19" s="22">
        <v>101</v>
      </c>
      <c r="C19" s="24">
        <f>[1]ШКОЛЫ!D9</f>
        <v>16</v>
      </c>
      <c r="D19" s="24">
        <f>[1]ШКОЛЫ!E9</f>
        <v>0</v>
      </c>
      <c r="E19" s="24">
        <f>[1]ШКОЛЫ!F9</f>
        <v>8287.6840000000011</v>
      </c>
      <c r="F19" s="24">
        <f>[1]ШКОЛЫ!G9</f>
        <v>1413.7999999999997</v>
      </c>
      <c r="G19" s="24">
        <f>[1]ШКОЛЫ!H9</f>
        <v>0</v>
      </c>
      <c r="H19" s="25">
        <f t="shared" ref="H19:H27" si="7">E19</f>
        <v>8287.6840000000011</v>
      </c>
      <c r="I19" s="25"/>
      <c r="J19" s="26">
        <f t="shared" ref="J19:J27" si="8">G19</f>
        <v>0</v>
      </c>
      <c r="K19" s="35"/>
      <c r="L19" s="19">
        <f t="shared" si="5"/>
        <v>86330.041666666672</v>
      </c>
      <c r="M19" s="20">
        <f t="shared" si="1"/>
        <v>0</v>
      </c>
      <c r="N19" s="20">
        <f t="shared" si="2"/>
        <v>0</v>
      </c>
    </row>
    <row r="20" spans="1:14" ht="30.75" thickBot="1">
      <c r="A20" s="21" t="s">
        <v>19</v>
      </c>
      <c r="B20" s="22">
        <v>102</v>
      </c>
      <c r="C20" s="24">
        <f>[1]ШКОЛЫ!D10</f>
        <v>25.3</v>
      </c>
      <c r="D20" s="24">
        <f>[1]ШКОЛЫ!E10</f>
        <v>0</v>
      </c>
      <c r="E20" s="24">
        <f>[1]ШКОЛЫ!F10</f>
        <v>12786.355</v>
      </c>
      <c r="F20" s="24">
        <f>[1]ШКОЛЫ!G10</f>
        <v>3161.1</v>
      </c>
      <c r="G20" s="24">
        <f>[1]ШКОЛЫ!H10</f>
        <v>0</v>
      </c>
      <c r="H20" s="25">
        <f t="shared" si="7"/>
        <v>12786.355</v>
      </c>
      <c r="I20" s="25"/>
      <c r="J20" s="26">
        <f t="shared" si="8"/>
        <v>0</v>
      </c>
      <c r="K20" s="35"/>
      <c r="L20" s="19">
        <f t="shared" si="5"/>
        <v>84231.587615283264</v>
      </c>
      <c r="M20" s="20">
        <f t="shared" si="1"/>
        <v>0</v>
      </c>
      <c r="N20" s="20">
        <f t="shared" si="2"/>
        <v>0</v>
      </c>
    </row>
    <row r="21" spans="1:14" ht="33.75" customHeight="1" thickBot="1">
      <c r="A21" s="28" t="s">
        <v>27</v>
      </c>
      <c r="B21" s="22">
        <v>211</v>
      </c>
      <c r="C21" s="75">
        <f>[1]ШКОЛЫ!D12</f>
        <v>314.91666666666669</v>
      </c>
      <c r="D21" s="24">
        <f>[1]ШКОЛЫ!E12</f>
        <v>4.5</v>
      </c>
      <c r="E21" s="36">
        <f>[1]ШКОЛЫ!F12</f>
        <v>141318.35949999999</v>
      </c>
      <c r="F21" s="37">
        <f>[1]ШКОЛЫ!G12</f>
        <v>12551.699999999999</v>
      </c>
      <c r="G21" s="24">
        <f>[1]ШКОЛЫ!H12</f>
        <v>872.82500000000005</v>
      </c>
      <c r="H21" s="25">
        <f t="shared" si="7"/>
        <v>141318.35949999999</v>
      </c>
      <c r="I21" s="25"/>
      <c r="J21" s="26">
        <f t="shared" si="8"/>
        <v>872.82500000000005</v>
      </c>
      <c r="K21" s="35"/>
      <c r="L21" s="19">
        <f t="shared" si="5"/>
        <v>74791.404869012957</v>
      </c>
      <c r="M21" s="20">
        <f>(L21-48273.9)*C21*12</f>
        <v>100209650.89999996</v>
      </c>
      <c r="N21" s="20">
        <f t="shared" si="2"/>
        <v>0</v>
      </c>
    </row>
    <row r="22" spans="1:14" ht="16.5" thickBot="1">
      <c r="A22" s="38" t="s">
        <v>28</v>
      </c>
      <c r="B22" s="22">
        <v>212</v>
      </c>
      <c r="C22" s="75">
        <f>[1]ШКОЛЫ!D13</f>
        <v>275.21666666666664</v>
      </c>
      <c r="D22" s="24">
        <f>[1]ШКОЛЫ!E13</f>
        <v>4.3</v>
      </c>
      <c r="E22" s="75">
        <f>[1]ШКОЛЫ!F13</f>
        <v>124745.25634249524</v>
      </c>
      <c r="F22" s="37">
        <f>[1]ШКОЛЫ!G13</f>
        <v>8747.1</v>
      </c>
      <c r="G22" s="24">
        <f>[1]ШКОЛЫ!H13</f>
        <v>837.1</v>
      </c>
      <c r="H22" s="25">
        <f t="shared" si="7"/>
        <v>124745.25634249524</v>
      </c>
      <c r="I22" s="25"/>
      <c r="J22" s="26">
        <f t="shared" si="8"/>
        <v>837.1</v>
      </c>
      <c r="K22" s="35"/>
      <c r="L22" s="19">
        <f t="shared" si="5"/>
        <v>75543.666409795464</v>
      </c>
      <c r="M22" s="20">
        <f>(L22-48273.9)*C22*12</f>
        <v>90061130.54499048</v>
      </c>
      <c r="N22" s="20">
        <f t="shared" si="2"/>
        <v>0</v>
      </c>
    </row>
    <row r="23" spans="1:14" ht="16.5" thickBot="1">
      <c r="A23" s="21" t="s">
        <v>21</v>
      </c>
      <c r="B23" s="22">
        <v>401</v>
      </c>
      <c r="C23" s="24"/>
      <c r="D23" s="24"/>
      <c r="E23" s="24"/>
      <c r="F23" s="24"/>
      <c r="G23" s="24"/>
      <c r="H23" s="25">
        <f t="shared" si="7"/>
        <v>0</v>
      </c>
      <c r="I23" s="25"/>
      <c r="J23" s="26">
        <f t="shared" si="8"/>
        <v>0</v>
      </c>
      <c r="K23" s="35"/>
      <c r="L23" s="19" t="e">
        <f t="shared" si="5"/>
        <v>#DIV/0!</v>
      </c>
      <c r="M23" s="20">
        <f t="shared" ref="M23:M30" si="9">E23-H23-I23</f>
        <v>0</v>
      </c>
      <c r="N23" s="20">
        <f t="shared" si="2"/>
        <v>0</v>
      </c>
    </row>
    <row r="24" spans="1:14" ht="16.5" thickBot="1">
      <c r="A24" s="21" t="s">
        <v>22</v>
      </c>
      <c r="B24" s="22">
        <v>411</v>
      </c>
      <c r="C24" s="24"/>
      <c r="D24" s="24"/>
      <c r="E24" s="24"/>
      <c r="F24" s="24"/>
      <c r="G24" s="24"/>
      <c r="H24" s="25">
        <f t="shared" si="7"/>
        <v>0</v>
      </c>
      <c r="I24" s="25"/>
      <c r="J24" s="26">
        <f t="shared" si="8"/>
        <v>0</v>
      </c>
      <c r="K24" s="35"/>
      <c r="L24" s="19" t="e">
        <f t="shared" si="5"/>
        <v>#DIV/0!</v>
      </c>
      <c r="M24" s="20">
        <f t="shared" si="9"/>
        <v>0</v>
      </c>
      <c r="N24" s="20">
        <f t="shared" si="2"/>
        <v>0</v>
      </c>
    </row>
    <row r="25" spans="1:14" ht="16.5" thickBot="1">
      <c r="A25" s="21" t="s">
        <v>23</v>
      </c>
      <c r="B25" s="22">
        <v>421</v>
      </c>
      <c r="C25" s="24"/>
      <c r="D25" s="24"/>
      <c r="E25" s="24"/>
      <c r="F25" s="24"/>
      <c r="G25" s="24"/>
      <c r="H25" s="25">
        <f t="shared" si="7"/>
        <v>0</v>
      </c>
      <c r="I25" s="25"/>
      <c r="J25" s="26">
        <f t="shared" si="8"/>
        <v>0</v>
      </c>
      <c r="K25" s="35"/>
      <c r="L25" s="19" t="e">
        <f t="shared" si="5"/>
        <v>#DIV/0!</v>
      </c>
      <c r="M25" s="20">
        <f t="shared" si="9"/>
        <v>0</v>
      </c>
      <c r="N25" s="20">
        <f t="shared" si="2"/>
        <v>0</v>
      </c>
    </row>
    <row r="26" spans="1:14" ht="16.5" thickBot="1">
      <c r="A26" s="21" t="s">
        <v>24</v>
      </c>
      <c r="B26" s="22">
        <v>631</v>
      </c>
      <c r="C26" s="24"/>
      <c r="D26" s="24"/>
      <c r="E26" s="24"/>
      <c r="F26" s="24"/>
      <c r="G26" s="24"/>
      <c r="H26" s="25">
        <f t="shared" si="7"/>
        <v>0</v>
      </c>
      <c r="I26" s="25"/>
      <c r="J26" s="26">
        <f t="shared" si="8"/>
        <v>0</v>
      </c>
      <c r="K26" s="35"/>
      <c r="L26" s="19" t="e">
        <f t="shared" si="5"/>
        <v>#DIV/0!</v>
      </c>
      <c r="M26" s="20">
        <f t="shared" si="9"/>
        <v>0</v>
      </c>
      <c r="N26" s="20">
        <f t="shared" si="2"/>
        <v>0</v>
      </c>
    </row>
    <row r="27" spans="1:14" ht="16.5" thickBot="1">
      <c r="A27" s="30" t="s">
        <v>25</v>
      </c>
      <c r="B27" s="31">
        <v>103</v>
      </c>
      <c r="C27" s="32">
        <f>[1]ШКОЛЫ!D35</f>
        <v>236.80000000000004</v>
      </c>
      <c r="D27" s="29">
        <f>[1]ШКОЛЫ!E35</f>
        <v>2.3000000000000003</v>
      </c>
      <c r="E27" s="29">
        <f>[1]ШКОЛЫ!F35</f>
        <v>43174.416999999994</v>
      </c>
      <c r="F27" s="29">
        <f>[1]ШКОЛЫ!G35</f>
        <v>3773.1</v>
      </c>
      <c r="G27" s="29">
        <f>[1]ШКОЛЫ!H35</f>
        <v>365.59999999999997</v>
      </c>
      <c r="H27" s="25">
        <f t="shared" si="7"/>
        <v>43174.416999999994</v>
      </c>
      <c r="I27" s="39"/>
      <c r="J27" s="26">
        <f t="shared" si="8"/>
        <v>365.59999999999997</v>
      </c>
      <c r="K27" s="40"/>
      <c r="L27" s="19">
        <f t="shared" si="5"/>
        <v>30387.399352477471</v>
      </c>
      <c r="M27" s="20">
        <f t="shared" si="9"/>
        <v>0</v>
      </c>
      <c r="N27" s="20">
        <f t="shared" si="2"/>
        <v>0</v>
      </c>
    </row>
    <row r="28" spans="1:14" ht="32.25" thickBot="1">
      <c r="A28" s="15" t="s">
        <v>29</v>
      </c>
      <c r="B28" s="16">
        <v>100</v>
      </c>
      <c r="C28" s="17">
        <f t="shared" ref="C28:K28" si="10">C29+C30+C31+C32+C33+C34+C35+C36</f>
        <v>48.594999999999999</v>
      </c>
      <c r="D28" s="17">
        <f t="shared" si="10"/>
        <v>2.5</v>
      </c>
      <c r="E28" s="17">
        <f t="shared" si="10"/>
        <v>13395.308000000001</v>
      </c>
      <c r="F28" s="17">
        <f t="shared" si="10"/>
        <v>1192.0999999999999</v>
      </c>
      <c r="G28" s="17">
        <f t="shared" si="10"/>
        <v>434.86900000000003</v>
      </c>
      <c r="H28" s="17">
        <f t="shared" si="10"/>
        <v>13311.208000000001</v>
      </c>
      <c r="I28" s="17">
        <f t="shared" si="10"/>
        <v>84.1</v>
      </c>
      <c r="J28" s="17">
        <f t="shared" si="10"/>
        <v>434.86900000000003</v>
      </c>
      <c r="K28" s="18">
        <f t="shared" si="10"/>
        <v>0</v>
      </c>
      <c r="L28" s="19">
        <f t="shared" si="5"/>
        <v>45941.996776074353</v>
      </c>
      <c r="M28" s="20">
        <f t="shared" si="9"/>
        <v>3.694822225952521E-13</v>
      </c>
      <c r="N28" s="20">
        <f t="shared" si="2"/>
        <v>0</v>
      </c>
    </row>
    <row r="29" spans="1:14" ht="16.5" thickBot="1">
      <c r="A29" s="21" t="s">
        <v>18</v>
      </c>
      <c r="B29" s="22">
        <v>101</v>
      </c>
      <c r="C29" s="24">
        <f>[1]ДОДы!D9</f>
        <v>2</v>
      </c>
      <c r="D29" s="24">
        <f>[1]ДОДы!E9</f>
        <v>0</v>
      </c>
      <c r="E29" s="24">
        <f>[1]ДОДы!F9</f>
        <v>828.50600000000009</v>
      </c>
      <c r="F29" s="24">
        <f>[1]ДОДы!G9</f>
        <v>108.1</v>
      </c>
      <c r="G29" s="24">
        <f>[1]ДОДы!H9</f>
        <v>0</v>
      </c>
      <c r="H29" s="25">
        <f>E29</f>
        <v>828.50600000000009</v>
      </c>
      <c r="I29" s="25">
        <f>[1]ДЮСШ!K9</f>
        <v>0</v>
      </c>
      <c r="J29" s="26">
        <f t="shared" ref="J29:J36" si="11">G29</f>
        <v>0</v>
      </c>
      <c r="K29" s="27"/>
      <c r="L29" s="19">
        <f t="shared" si="5"/>
        <v>69042.166666666672</v>
      </c>
      <c r="M29" s="20">
        <f t="shared" si="9"/>
        <v>0</v>
      </c>
      <c r="N29" s="20">
        <f t="shared" si="2"/>
        <v>0</v>
      </c>
    </row>
    <row r="30" spans="1:14" ht="30.75" thickBot="1">
      <c r="A30" s="21" t="s">
        <v>19</v>
      </c>
      <c r="B30" s="22">
        <v>102</v>
      </c>
      <c r="C30" s="24">
        <f>[1]ДОДы!D10</f>
        <v>2.2000000000000002</v>
      </c>
      <c r="D30" s="24">
        <f>[1]ДОДы!E10</f>
        <v>0</v>
      </c>
      <c r="E30" s="24">
        <f>[1]ДОДы!F10</f>
        <v>548.04200000000003</v>
      </c>
      <c r="F30" s="24">
        <f>[1]ДОДы!G10</f>
        <v>0</v>
      </c>
      <c r="G30" s="24">
        <f>[1]ДОДы!H10</f>
        <v>0</v>
      </c>
      <c r="H30" s="25">
        <f t="shared" ref="H30:H36" si="12">E30-I30</f>
        <v>535.24200000000008</v>
      </c>
      <c r="I30" s="25">
        <f>[1]ДЮСШ!K10</f>
        <v>12.8</v>
      </c>
      <c r="J30" s="26">
        <f t="shared" si="11"/>
        <v>0</v>
      </c>
      <c r="K30" s="27"/>
      <c r="L30" s="19">
        <f t="shared" si="5"/>
        <v>41518.333333333328</v>
      </c>
      <c r="M30" s="20">
        <f t="shared" si="9"/>
        <v>-4.6185277824406512E-14</v>
      </c>
      <c r="N30" s="20">
        <f t="shared" si="2"/>
        <v>0</v>
      </c>
    </row>
    <row r="31" spans="1:14" ht="33.75" customHeight="1" thickBot="1">
      <c r="A31" s="28" t="s">
        <v>30</v>
      </c>
      <c r="B31" s="22">
        <v>221</v>
      </c>
      <c r="C31" s="75">
        <f>[1]ДОДы!D14</f>
        <v>22.395000000000003</v>
      </c>
      <c r="D31" s="23">
        <f>[1]ДОДы!E14</f>
        <v>2</v>
      </c>
      <c r="E31" s="76">
        <f>[1]ДОДы!F14</f>
        <v>8641.2450000000008</v>
      </c>
      <c r="F31" s="24">
        <f>[1]ДОДы!G14</f>
        <v>1063.5999999999999</v>
      </c>
      <c r="G31" s="24">
        <f>[1]ДОДы!H14</f>
        <v>358.06900000000002</v>
      </c>
      <c r="H31" s="25">
        <f t="shared" si="12"/>
        <v>8641.2450000000008</v>
      </c>
      <c r="I31" s="25">
        <f>[1]ДЮСШ!K14</f>
        <v>0</v>
      </c>
      <c r="J31" s="26">
        <f t="shared" si="11"/>
        <v>358.06900000000002</v>
      </c>
      <c r="K31" s="27"/>
      <c r="L31" s="19">
        <f t="shared" si="5"/>
        <v>64309.332440276841</v>
      </c>
      <c r="M31" s="20">
        <f>(L31-47729.5)*C31*12</f>
        <v>4455664.169999999</v>
      </c>
      <c r="N31" s="20">
        <f t="shared" si="2"/>
        <v>0</v>
      </c>
    </row>
    <row r="32" spans="1:14" ht="16.5" thickBot="1">
      <c r="A32" s="21" t="s">
        <v>21</v>
      </c>
      <c r="B32" s="22">
        <v>401</v>
      </c>
      <c r="C32" s="24"/>
      <c r="D32" s="24"/>
      <c r="E32" s="24"/>
      <c r="F32" s="24"/>
      <c r="G32" s="24"/>
      <c r="H32" s="25">
        <f t="shared" si="12"/>
        <v>0</v>
      </c>
      <c r="I32" s="25"/>
      <c r="J32" s="26">
        <f t="shared" si="11"/>
        <v>0</v>
      </c>
      <c r="K32" s="27"/>
      <c r="L32" s="19" t="e">
        <f t="shared" si="5"/>
        <v>#DIV/0!</v>
      </c>
      <c r="M32" s="20">
        <f>E32-H32-I32</f>
        <v>0</v>
      </c>
      <c r="N32" s="20">
        <f t="shared" si="2"/>
        <v>0</v>
      </c>
    </row>
    <row r="33" spans="1:14" ht="16.5" thickBot="1">
      <c r="A33" s="21" t="s">
        <v>22</v>
      </c>
      <c r="B33" s="22">
        <v>411</v>
      </c>
      <c r="C33" s="24"/>
      <c r="D33" s="24"/>
      <c r="E33" s="24"/>
      <c r="F33" s="24"/>
      <c r="G33" s="24"/>
      <c r="H33" s="25">
        <f t="shared" si="12"/>
        <v>0</v>
      </c>
      <c r="I33" s="25"/>
      <c r="J33" s="26">
        <f t="shared" si="11"/>
        <v>0</v>
      </c>
      <c r="K33" s="27"/>
      <c r="L33" s="19" t="e">
        <f t="shared" si="5"/>
        <v>#DIV/0!</v>
      </c>
      <c r="M33" s="20">
        <f>E33-H33-I33</f>
        <v>0</v>
      </c>
      <c r="N33" s="20">
        <f t="shared" si="2"/>
        <v>0</v>
      </c>
    </row>
    <row r="34" spans="1:14" ht="16.5" thickBot="1">
      <c r="A34" s="21" t="s">
        <v>23</v>
      </c>
      <c r="B34" s="22">
        <v>421</v>
      </c>
      <c r="C34" s="24"/>
      <c r="D34" s="24"/>
      <c r="E34" s="24"/>
      <c r="F34" s="24"/>
      <c r="G34" s="24"/>
      <c r="H34" s="25">
        <f t="shared" si="12"/>
        <v>0</v>
      </c>
      <c r="I34" s="25"/>
      <c r="J34" s="26">
        <f t="shared" si="11"/>
        <v>0</v>
      </c>
      <c r="K34" s="27"/>
      <c r="L34" s="19" t="e">
        <f t="shared" si="5"/>
        <v>#DIV/0!</v>
      </c>
      <c r="M34" s="20">
        <f>E34-H34-I34</f>
        <v>0</v>
      </c>
      <c r="N34" s="20">
        <f t="shared" si="2"/>
        <v>0</v>
      </c>
    </row>
    <row r="35" spans="1:14" ht="16.5" thickBot="1">
      <c r="A35" s="21" t="s">
        <v>24</v>
      </c>
      <c r="B35" s="22">
        <v>631</v>
      </c>
      <c r="C35" s="24"/>
      <c r="D35" s="24"/>
      <c r="E35" s="24"/>
      <c r="F35" s="24"/>
      <c r="G35" s="24"/>
      <c r="H35" s="25">
        <f t="shared" si="12"/>
        <v>0</v>
      </c>
      <c r="I35" s="25"/>
      <c r="J35" s="26">
        <f t="shared" si="11"/>
        <v>0</v>
      </c>
      <c r="K35" s="27"/>
      <c r="L35" s="19" t="e">
        <f t="shared" si="5"/>
        <v>#DIV/0!</v>
      </c>
      <c r="M35" s="20">
        <f>E35-H35-I35</f>
        <v>0</v>
      </c>
      <c r="N35" s="20">
        <f t="shared" si="2"/>
        <v>0</v>
      </c>
    </row>
    <row r="36" spans="1:14" ht="16.5" thickBot="1">
      <c r="A36" s="30" t="s">
        <v>25</v>
      </c>
      <c r="B36" s="31">
        <v>103</v>
      </c>
      <c r="C36" s="29">
        <f>[1]ДОДы!D35</f>
        <v>22</v>
      </c>
      <c r="D36" s="29">
        <f>[1]ДОДы!E35</f>
        <v>0.5</v>
      </c>
      <c r="E36" s="29">
        <f>[1]ДОДы!F35</f>
        <v>3377.5149999999999</v>
      </c>
      <c r="F36" s="29">
        <f>[1]ДОДы!G35</f>
        <v>20.399999999999999</v>
      </c>
      <c r="G36" s="29">
        <f>[1]ДОДы!H35</f>
        <v>76.8</v>
      </c>
      <c r="H36" s="29">
        <f t="shared" si="12"/>
        <v>3306.2149999999997</v>
      </c>
      <c r="I36" s="39">
        <f>[1]ДЮСШ!K35</f>
        <v>71.3</v>
      </c>
      <c r="J36" s="39">
        <f t="shared" si="11"/>
        <v>76.8</v>
      </c>
      <c r="K36" s="34"/>
      <c r="L36" s="19">
        <f t="shared" si="5"/>
        <v>25587.234848484848</v>
      </c>
      <c r="M36" s="20">
        <f>E36-H36-I36</f>
        <v>1.8474111129762605E-13</v>
      </c>
      <c r="N36" s="20">
        <f t="shared" si="2"/>
        <v>0</v>
      </c>
    </row>
    <row r="37" spans="1:14" s="42" customFormat="1" ht="34.5" customHeight="1">
      <c r="A37" s="77" t="s">
        <v>36</v>
      </c>
      <c r="B37" s="77"/>
      <c r="C37" s="41"/>
      <c r="D37" s="41"/>
      <c r="E37" s="49" t="s">
        <v>37</v>
      </c>
      <c r="F37" s="49"/>
      <c r="K37" s="78"/>
      <c r="L37" s="79"/>
    </row>
    <row r="38" spans="1:14" s="43" customFormat="1" ht="13.5" customHeight="1">
      <c r="C38" s="44" t="s">
        <v>31</v>
      </c>
      <c r="D38" s="45"/>
      <c r="E38" s="55" t="s">
        <v>32</v>
      </c>
      <c r="F38" s="55"/>
      <c r="K38" s="80"/>
      <c r="L38" s="79"/>
    </row>
    <row r="39" spans="1:14" s="42" customFormat="1" ht="27" customHeight="1">
      <c r="A39" s="42" t="s">
        <v>33</v>
      </c>
      <c r="C39" s="41"/>
      <c r="D39" s="41"/>
      <c r="E39" s="49" t="s">
        <v>34</v>
      </c>
      <c r="F39" s="49"/>
      <c r="H39" s="81"/>
      <c r="K39" s="78"/>
      <c r="L39" s="79"/>
    </row>
    <row r="40" spans="1:14" s="46" customFormat="1" ht="15" customHeight="1">
      <c r="C40" s="47" t="s">
        <v>31</v>
      </c>
      <c r="D40" s="48"/>
      <c r="E40" s="50" t="s">
        <v>32</v>
      </c>
      <c r="F40" s="50"/>
      <c r="K40" s="82"/>
      <c r="L40" s="83"/>
    </row>
    <row r="41" spans="1:14">
      <c r="L41" s="46"/>
    </row>
    <row r="42" spans="1:14">
      <c r="L42" s="46"/>
    </row>
    <row r="43" spans="1:14">
      <c r="C43" s="20"/>
      <c r="D43" s="20"/>
      <c r="E43" s="20"/>
      <c r="L43" s="46"/>
    </row>
    <row r="44" spans="1:14">
      <c r="L44" s="46"/>
    </row>
    <row r="45" spans="1:14">
      <c r="L45" s="46"/>
    </row>
  </sheetData>
  <mergeCells count="18">
    <mergeCell ref="A37:B37"/>
    <mergeCell ref="E37:F37"/>
    <mergeCell ref="E38:F38"/>
    <mergeCell ref="I1:L1"/>
    <mergeCell ref="A2:L2"/>
    <mergeCell ref="A3:L3"/>
    <mergeCell ref="A5:A7"/>
    <mergeCell ref="B5:B7"/>
    <mergeCell ref="C5:D6"/>
    <mergeCell ref="E5:G5"/>
    <mergeCell ref="H5:K5"/>
    <mergeCell ref="L5:L7"/>
    <mergeCell ref="E6:F6"/>
    <mergeCell ref="E39:F39"/>
    <mergeCell ref="E40:F40"/>
    <mergeCell ref="G6:G7"/>
    <mergeCell ref="H6:I6"/>
    <mergeCell ref="J6:K6"/>
  </mergeCells>
  <pageMargins left="0.28000000000000003" right="0.19" top="0.26" bottom="0.24" header="0.27" footer="0.18"/>
  <pageSetup paperSize="9" scale="55"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ФОРМА1 СВОД</vt:lpstr>
      <vt:lpstr>Лист1</vt:lpstr>
      <vt:lpstr>Лист2</vt:lpstr>
      <vt:lpstr>Лист3</vt:lpstr>
      <vt:lpstr>'ФОРМА1 СВОД'!Область_печати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2021-07-06T05:38:09Z</dcterms:modified>
</cp:coreProperties>
</file>